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5"/>
  </bookViews>
  <sheets>
    <sheet name="Mau1" sheetId="1" r:id="rId1"/>
    <sheet name="Mau2" sheetId="2" r:id="rId2"/>
    <sheet name="Mau3" sheetId="3" r:id="rId3"/>
    <sheet name="Mau4" sheetId="4" r:id="rId4"/>
    <sheet name="Mau5" sheetId="5" r:id="rId5"/>
    <sheet name="Mau6" sheetId="6" r:id="rId6"/>
  </sheets>
  <definedNames/>
  <calcPr calcMode="manual" fullCalcOnLoad="1"/>
</workbook>
</file>

<file path=xl/sharedStrings.xml><?xml version="1.0" encoding="utf-8"?>
<sst xmlns="http://schemas.openxmlformats.org/spreadsheetml/2006/main" count="263" uniqueCount="61">
  <si>
    <t>Sè TT</t>
  </si>
  <si>
    <t>Tr­êng THCS</t>
  </si>
  <si>
    <t>Sè HS ®Çu n¨m</t>
  </si>
  <si>
    <t>So víi ®Çu n¨m</t>
  </si>
  <si>
    <t>T¨ng</t>
  </si>
  <si>
    <t>Gi¶m</t>
  </si>
  <si>
    <t>Häc sinh n÷</t>
  </si>
  <si>
    <t>SL</t>
  </si>
  <si>
    <t>TL</t>
  </si>
  <si>
    <t>Con TB,LS</t>
  </si>
  <si>
    <t>Con D.T</t>
  </si>
  <si>
    <t>KS K.tËt</t>
  </si>
  <si>
    <t>Bá häc</t>
  </si>
  <si>
    <t>Tæng sè</t>
  </si>
  <si>
    <t>Tû lÖ</t>
  </si>
  <si>
    <t>Khèi 6</t>
  </si>
  <si>
    <t>Khèi 7</t>
  </si>
  <si>
    <t>Khèi 8</t>
  </si>
  <si>
    <t>Khèi 9</t>
  </si>
  <si>
    <t>Nguyªn nh©n bá häc</t>
  </si>
  <si>
    <t>Häc kÐm</t>
  </si>
  <si>
    <t>Lý do kh¸c</t>
  </si>
  <si>
    <t>ChuyÓn ®i</t>
  </si>
  <si>
    <t>TS</t>
  </si>
  <si>
    <t>Ngoµi tØnh</t>
  </si>
  <si>
    <t>Ngoµi huyÖn</t>
  </si>
  <si>
    <t>ChuyÓn ®Õn tõ</t>
  </si>
  <si>
    <t>TØnh ngoµi</t>
  </si>
  <si>
    <t>Trong tØnh</t>
  </si>
  <si>
    <t>H.C G.§×nh</t>
  </si>
  <si>
    <r>
      <t>HiÖu tr­ëng (</t>
    </r>
    <r>
      <rPr>
        <i/>
        <sz val="12"/>
        <rFont val=".vntime"/>
        <family val="2"/>
      </rPr>
      <t>ký tªn, ®ãng dÊu</t>
    </r>
    <r>
      <rPr>
        <b/>
        <sz val="12"/>
        <rFont val=".VnTimeH"/>
        <family val="2"/>
      </rPr>
      <t>)</t>
    </r>
  </si>
  <si>
    <t>Céng:</t>
  </si>
  <si>
    <t>Sè líp</t>
  </si>
  <si>
    <t>Sè HS</t>
  </si>
  <si>
    <t>Sè n÷</t>
  </si>
  <si>
    <t>Häc lùc</t>
  </si>
  <si>
    <t>Giái</t>
  </si>
  <si>
    <t>Kh¸</t>
  </si>
  <si>
    <t>T. B×nh</t>
  </si>
  <si>
    <t>YÕu</t>
  </si>
  <si>
    <t>KÐm</t>
  </si>
  <si>
    <t>%</t>
  </si>
  <si>
    <t>H¹nh kiÓm</t>
  </si>
  <si>
    <t>Tèt</t>
  </si>
  <si>
    <t>TSHS toµn tr­êng</t>
  </si>
  <si>
    <t>Sè HS khèi 6</t>
  </si>
  <si>
    <t>Sè HS khèi 7</t>
  </si>
  <si>
    <t>Sè HS khèi 8</t>
  </si>
  <si>
    <t>Sè HS khèi 9</t>
  </si>
  <si>
    <t>TSHS c¶ tr­êng</t>
  </si>
  <si>
    <t>M«n Tin</t>
  </si>
  <si>
    <t>NghÒ PT</t>
  </si>
  <si>
    <t>NghÒ PT (Cã C.ChØ)</t>
  </si>
  <si>
    <t>T. Sè HS c¶ tr­êng cuèi n¨m häc</t>
  </si>
  <si>
    <t>Sè HS cuèi häc kú I</t>
  </si>
  <si>
    <t>Tæng sè HS c¶ tr­êng cuèi häc kú I</t>
  </si>
  <si>
    <t>B¸o c¸o t×nh h×nh THCS cuèi kú I n¨m häc 2013 - 2014</t>
  </si>
  <si>
    <t>B¸o c¸o häc lùc khèi 6,7,8,9 cuèi häc kú I n¨m häc 2013 - 2014</t>
  </si>
  <si>
    <t xml:space="preserve">Thanh Hải </t>
  </si>
  <si>
    <t>Thanh Hải, ngµy 24  th¸ng 12 n¨m 2013</t>
  </si>
  <si>
    <t xml:space="preserve">§inh Quèc To¶n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</si>
</sst>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1"/>
      <name val=".VnArial Narrow"/>
      <family val="2"/>
    </font>
    <font>
      <i/>
      <sz val="12"/>
      <name val=".vntime"/>
      <family val="2"/>
    </font>
    <font>
      <sz val="8"/>
      <name val=".VnTime"/>
      <family val="0"/>
    </font>
    <font>
      <sz val="12"/>
      <color indexed="10"/>
      <name val=".VnTime"/>
      <family val="2"/>
    </font>
    <font>
      <sz val="12"/>
      <color indexed="10"/>
      <name val=".vntim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333375</xdr:colOff>
      <xdr:row>0</xdr:row>
      <xdr:rowOff>238125</xdr:rowOff>
    </xdr:from>
    <xdr:to>
      <xdr:col>22</xdr:col>
      <xdr:colOff>219075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25125" y="238125"/>
          <a:ext cx="819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238125</xdr:rowOff>
    </xdr:from>
    <xdr:to>
      <xdr:col>15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06275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 2</a:t>
          </a:r>
        </a:p>
      </xdr:txBody>
    </xdr:sp>
    <xdr:clientData/>
  </xdr:twoCellAnchor>
  <xdr:twoCellAnchor>
    <xdr:from>
      <xdr:col>12</xdr:col>
      <xdr:colOff>657225</xdr:colOff>
      <xdr:row>0</xdr:row>
      <xdr:rowOff>238125</xdr:rowOff>
    </xdr:from>
    <xdr:to>
      <xdr:col>13</xdr:col>
      <xdr:colOff>714375</xdr:colOff>
      <xdr:row>1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77500" y="2381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MÉu: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0</xdr:row>
      <xdr:rowOff>219075</xdr:rowOff>
    </xdr:from>
    <xdr:to>
      <xdr:col>19</xdr:col>
      <xdr:colOff>352425</xdr:colOff>
      <xdr:row>1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544175" y="219075"/>
          <a:ext cx="1000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MÉu: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228600</xdr:rowOff>
    </xdr:from>
    <xdr:to>
      <xdr:col>19</xdr:col>
      <xdr:colOff>28575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34625" y="228600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MÉu: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228600</xdr:rowOff>
    </xdr:from>
    <xdr:to>
      <xdr:col>23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39350" y="228600"/>
          <a:ext cx="1800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MÉu: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238125</xdr:rowOff>
    </xdr:from>
    <xdr:to>
      <xdr:col>14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34850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 2</a:t>
          </a:r>
        </a:p>
      </xdr:txBody>
    </xdr:sp>
    <xdr:clientData/>
  </xdr:twoCellAnchor>
  <xdr:twoCellAnchor>
    <xdr:from>
      <xdr:col>11</xdr:col>
      <xdr:colOff>666750</xdr:colOff>
      <xdr:row>0</xdr:row>
      <xdr:rowOff>190500</xdr:rowOff>
    </xdr:from>
    <xdr:to>
      <xdr:col>12</xdr:col>
      <xdr:colOff>723900</xdr:colOff>
      <xdr:row>1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220325" y="190500"/>
          <a:ext cx="92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MÉu: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O4" sqref="O4"/>
    </sheetView>
  </sheetViews>
  <sheetFormatPr defaultColWidth="8.796875" defaultRowHeight="15"/>
  <cols>
    <col min="1" max="1" width="4.5" style="0" customWidth="1"/>
    <col min="2" max="2" width="12.09765625" style="0" customWidth="1"/>
    <col min="3" max="4" width="5.69921875" style="0" customWidth="1"/>
    <col min="5" max="18" width="4.8984375" style="0" customWidth="1"/>
    <col min="19" max="19" width="5.5" style="0" customWidth="1"/>
    <col min="20" max="25" width="4.8984375" style="0" customWidth="1"/>
  </cols>
  <sheetData>
    <row r="1" spans="1:25" ht="22.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21.75" customHeight="1"/>
    <row r="3" spans="1:25" ht="49.5" customHeight="1">
      <c r="A3" s="14" t="s">
        <v>0</v>
      </c>
      <c r="B3" s="14" t="s">
        <v>1</v>
      </c>
      <c r="C3" s="14" t="s">
        <v>2</v>
      </c>
      <c r="D3" s="14" t="s">
        <v>54</v>
      </c>
      <c r="E3" s="14" t="s">
        <v>3</v>
      </c>
      <c r="F3" s="14"/>
      <c r="G3" s="14" t="s">
        <v>6</v>
      </c>
      <c r="H3" s="14"/>
      <c r="I3" s="1" t="s">
        <v>9</v>
      </c>
      <c r="J3" s="1" t="s">
        <v>10</v>
      </c>
      <c r="K3" s="1" t="s">
        <v>11</v>
      </c>
      <c r="L3" s="14" t="s">
        <v>12</v>
      </c>
      <c r="M3" s="14"/>
      <c r="N3" s="14"/>
      <c r="O3" s="14"/>
      <c r="P3" s="14"/>
      <c r="Q3" s="14"/>
      <c r="R3" s="14" t="s">
        <v>19</v>
      </c>
      <c r="S3" s="14"/>
      <c r="T3" s="14"/>
      <c r="U3" s="14" t="s">
        <v>22</v>
      </c>
      <c r="V3" s="14"/>
      <c r="W3" s="14"/>
      <c r="X3" s="14" t="s">
        <v>26</v>
      </c>
      <c r="Y3" s="14"/>
    </row>
    <row r="4" spans="1:25" ht="48.75" customHeight="1">
      <c r="A4" s="14"/>
      <c r="B4" s="14"/>
      <c r="C4" s="14"/>
      <c r="D4" s="14"/>
      <c r="E4" s="1" t="s">
        <v>4</v>
      </c>
      <c r="F4" s="1" t="s">
        <v>5</v>
      </c>
      <c r="G4" s="1" t="s">
        <v>7</v>
      </c>
      <c r="H4" s="1" t="s">
        <v>8</v>
      </c>
      <c r="I4" s="1" t="s">
        <v>7</v>
      </c>
      <c r="J4" s="1" t="s">
        <v>7</v>
      </c>
      <c r="K4" s="1" t="s">
        <v>7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20</v>
      </c>
      <c r="S4" s="2" t="s">
        <v>29</v>
      </c>
      <c r="T4" s="2" t="s">
        <v>21</v>
      </c>
      <c r="U4" s="2" t="s">
        <v>23</v>
      </c>
      <c r="V4" s="2" t="s">
        <v>24</v>
      </c>
      <c r="W4" s="2" t="s">
        <v>25</v>
      </c>
      <c r="X4" s="2" t="s">
        <v>27</v>
      </c>
      <c r="Y4" s="2" t="s">
        <v>28</v>
      </c>
    </row>
    <row r="5" spans="1:25" ht="24" customHeight="1">
      <c r="A5" s="3">
        <v>1</v>
      </c>
      <c r="B5" s="4" t="s">
        <v>58</v>
      </c>
      <c r="C5" s="5">
        <v>582</v>
      </c>
      <c r="D5" s="6">
        <f>C5-F5+E5</f>
        <v>579</v>
      </c>
      <c r="E5" s="5">
        <v>0</v>
      </c>
      <c r="F5" s="5">
        <v>3</v>
      </c>
      <c r="G5" s="5">
        <v>262</v>
      </c>
      <c r="H5" s="3">
        <f>G5/D5*100</f>
        <v>45.25043177892919</v>
      </c>
      <c r="I5" s="5">
        <v>0</v>
      </c>
      <c r="J5" s="5">
        <v>0</v>
      </c>
      <c r="K5" s="5">
        <v>0</v>
      </c>
      <c r="L5" s="3">
        <f>N5+O5+P5+Q5</f>
        <v>3</v>
      </c>
      <c r="M5" s="3">
        <f>L5/D5*100</f>
        <v>0.5181347150259068</v>
      </c>
      <c r="N5" s="5">
        <v>0</v>
      </c>
      <c r="O5" s="5">
        <v>0</v>
      </c>
      <c r="P5" s="5">
        <v>2</v>
      </c>
      <c r="Q5" s="5">
        <v>1</v>
      </c>
      <c r="R5" s="5">
        <v>3</v>
      </c>
      <c r="S5" s="5">
        <v>0</v>
      </c>
      <c r="T5" s="5">
        <v>0</v>
      </c>
      <c r="U5" s="3">
        <f>V5+W5</f>
        <v>0</v>
      </c>
      <c r="V5" s="5">
        <v>0</v>
      </c>
      <c r="W5" s="5">
        <v>0</v>
      </c>
      <c r="X5" s="5">
        <v>0</v>
      </c>
      <c r="Y5" s="5">
        <v>0</v>
      </c>
    </row>
    <row r="6" spans="1:25" ht="23.25" customHeight="1">
      <c r="A6" s="12" t="s">
        <v>31</v>
      </c>
      <c r="B6" s="13"/>
      <c r="C6" s="3">
        <f>C5</f>
        <v>582</v>
      </c>
      <c r="D6" s="3">
        <f aca="true" t="shared" si="0" ref="D6:Y6">D5</f>
        <v>579</v>
      </c>
      <c r="E6" s="3">
        <f t="shared" si="0"/>
        <v>0</v>
      </c>
      <c r="F6" s="3">
        <f t="shared" si="0"/>
        <v>3</v>
      </c>
      <c r="G6" s="3">
        <f t="shared" si="0"/>
        <v>262</v>
      </c>
      <c r="H6" s="3">
        <f t="shared" si="0"/>
        <v>45.25043177892919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3</v>
      </c>
      <c r="M6" s="3">
        <f t="shared" si="0"/>
        <v>0.5181347150259068</v>
      </c>
      <c r="N6" s="3">
        <f t="shared" si="0"/>
        <v>0</v>
      </c>
      <c r="O6" s="3">
        <f t="shared" si="0"/>
        <v>0</v>
      </c>
      <c r="P6" s="3">
        <f t="shared" si="0"/>
        <v>2</v>
      </c>
      <c r="Q6" s="3">
        <f t="shared" si="0"/>
        <v>1</v>
      </c>
      <c r="R6" s="3">
        <f t="shared" si="0"/>
        <v>3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</row>
    <row r="8" spans="15:25" ht="15.75">
      <c r="O8" s="15" t="s">
        <v>59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5:25" ht="17.25">
      <c r="O9" s="17" t="s">
        <v>30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6" spans="15:25" ht="15.75">
      <c r="O16" s="16" t="s">
        <v>60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</row>
  </sheetData>
  <sheetProtection password="C5ED" sheet="1" objects="1" scenarios="1"/>
  <mergeCells count="15">
    <mergeCell ref="A1:Y1"/>
    <mergeCell ref="E3:F3"/>
    <mergeCell ref="G3:H3"/>
    <mergeCell ref="L3:Q3"/>
    <mergeCell ref="R3:T3"/>
    <mergeCell ref="A3:A4"/>
    <mergeCell ref="B3:B4"/>
    <mergeCell ref="A6:B6"/>
    <mergeCell ref="C3:C4"/>
    <mergeCell ref="O8:Y8"/>
    <mergeCell ref="O16:Y16"/>
    <mergeCell ref="O9:Y9"/>
    <mergeCell ref="D3:D4"/>
    <mergeCell ref="U3:W3"/>
    <mergeCell ref="X3:Y3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H4" sqref="H4"/>
    </sheetView>
  </sheetViews>
  <sheetFormatPr defaultColWidth="8.796875" defaultRowHeight="15"/>
  <cols>
    <col min="1" max="1" width="5.69921875" style="0" customWidth="1"/>
    <col min="2" max="2" width="13.69921875" style="0" customWidth="1"/>
    <col min="3" max="3" width="11.69921875" style="0" customWidth="1"/>
    <col min="4" max="15" width="8" style="0" customWidth="1"/>
  </cols>
  <sheetData>
    <row r="1" spans="1:15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21.75" customHeight="1"/>
    <row r="3" spans="1:15" ht="49.5" customHeight="1">
      <c r="A3" s="24" t="s">
        <v>0</v>
      </c>
      <c r="B3" s="24" t="s">
        <v>1</v>
      </c>
      <c r="C3" s="24" t="s">
        <v>55</v>
      </c>
      <c r="D3" s="19" t="s">
        <v>15</v>
      </c>
      <c r="E3" s="20"/>
      <c r="F3" s="21"/>
      <c r="G3" s="19" t="s">
        <v>16</v>
      </c>
      <c r="H3" s="20"/>
      <c r="I3" s="21"/>
      <c r="J3" s="19" t="s">
        <v>17</v>
      </c>
      <c r="K3" s="20"/>
      <c r="L3" s="21"/>
      <c r="M3" s="19" t="s">
        <v>18</v>
      </c>
      <c r="N3" s="20"/>
      <c r="O3" s="21"/>
    </row>
    <row r="4" spans="1:15" ht="48.75" customHeight="1">
      <c r="A4" s="25"/>
      <c r="B4" s="25"/>
      <c r="C4" s="25"/>
      <c r="D4" s="1" t="s">
        <v>32</v>
      </c>
      <c r="E4" s="1" t="s">
        <v>33</v>
      </c>
      <c r="F4" s="1" t="s">
        <v>34</v>
      </c>
      <c r="G4" s="1" t="s">
        <v>32</v>
      </c>
      <c r="H4" s="1" t="s">
        <v>33</v>
      </c>
      <c r="I4" s="1" t="s">
        <v>34</v>
      </c>
      <c r="J4" s="1" t="s">
        <v>32</v>
      </c>
      <c r="K4" s="1" t="s">
        <v>33</v>
      </c>
      <c r="L4" s="1" t="s">
        <v>34</v>
      </c>
      <c r="M4" s="1" t="s">
        <v>32</v>
      </c>
      <c r="N4" s="1" t="s">
        <v>33</v>
      </c>
      <c r="O4" s="1" t="s">
        <v>34</v>
      </c>
    </row>
    <row r="5" spans="1:15" ht="33.75" customHeight="1">
      <c r="A5" s="3"/>
      <c r="B5" s="7" t="str">
        <f>Mau1!B5</f>
        <v>Thanh Hải </v>
      </c>
      <c r="C5" s="6">
        <f>Mau1!D5</f>
        <v>579</v>
      </c>
      <c r="D5" s="5">
        <v>4</v>
      </c>
      <c r="E5" s="5">
        <v>135</v>
      </c>
      <c r="F5" s="5">
        <v>66</v>
      </c>
      <c r="G5" s="5">
        <v>5</v>
      </c>
      <c r="H5" s="5">
        <v>164</v>
      </c>
      <c r="I5" s="5">
        <v>77</v>
      </c>
      <c r="J5" s="5">
        <v>4</v>
      </c>
      <c r="K5" s="5">
        <v>143</v>
      </c>
      <c r="L5" s="5">
        <v>57</v>
      </c>
      <c r="M5" s="5">
        <v>5</v>
      </c>
      <c r="N5" s="5">
        <v>137</v>
      </c>
      <c r="O5" s="5">
        <v>62</v>
      </c>
    </row>
    <row r="6" spans="1:15" ht="33.75" customHeight="1">
      <c r="A6" s="12" t="s">
        <v>31</v>
      </c>
      <c r="B6" s="13"/>
      <c r="C6" s="3">
        <f aca="true" t="shared" si="0" ref="C6:O6">C5</f>
        <v>579</v>
      </c>
      <c r="D6" s="3">
        <f t="shared" si="0"/>
        <v>4</v>
      </c>
      <c r="E6" s="3">
        <f t="shared" si="0"/>
        <v>135</v>
      </c>
      <c r="F6" s="3">
        <f t="shared" si="0"/>
        <v>66</v>
      </c>
      <c r="G6" s="3">
        <f t="shared" si="0"/>
        <v>5</v>
      </c>
      <c r="H6" s="3">
        <f t="shared" si="0"/>
        <v>164</v>
      </c>
      <c r="I6" s="3">
        <f t="shared" si="0"/>
        <v>77</v>
      </c>
      <c r="J6" s="3">
        <f t="shared" si="0"/>
        <v>4</v>
      </c>
      <c r="K6" s="3">
        <f t="shared" si="0"/>
        <v>143</v>
      </c>
      <c r="L6" s="3">
        <f t="shared" si="0"/>
        <v>57</v>
      </c>
      <c r="M6" s="3">
        <f t="shared" si="0"/>
        <v>5</v>
      </c>
      <c r="N6" s="3">
        <f t="shared" si="0"/>
        <v>137</v>
      </c>
      <c r="O6" s="3">
        <f t="shared" si="0"/>
        <v>62</v>
      </c>
    </row>
    <row r="8" spans="10:15" ht="15.75">
      <c r="J8" s="22" t="str">
        <f>Mau1!O8</f>
        <v>Thanh Hải, ngµy 24  th¸ng 12 n¨m 2013</v>
      </c>
      <c r="K8" s="22"/>
      <c r="L8" s="22"/>
      <c r="M8" s="22"/>
      <c r="N8" s="22"/>
      <c r="O8" s="22"/>
    </row>
    <row r="9" spans="10:15" ht="17.25">
      <c r="J9" s="17" t="s">
        <v>30</v>
      </c>
      <c r="K9" s="17"/>
      <c r="L9" s="17"/>
      <c r="M9" s="17"/>
      <c r="N9" s="17"/>
      <c r="O9" s="17"/>
    </row>
    <row r="16" spans="10:15" ht="15.75">
      <c r="J16" s="23" t="str">
        <f>Mau1!O16</f>
        <v>§inh Quèc To¶n </v>
      </c>
      <c r="K16" s="23"/>
      <c r="L16" s="23"/>
      <c r="M16" s="23"/>
      <c r="N16" s="23"/>
      <c r="O16" s="23"/>
    </row>
  </sheetData>
  <sheetProtection password="C5ED" sheet="1" objects="1" scenarios="1"/>
  <mergeCells count="12">
    <mergeCell ref="J16:O16"/>
    <mergeCell ref="A1:O1"/>
    <mergeCell ref="A3:A4"/>
    <mergeCell ref="B3:B4"/>
    <mergeCell ref="C3:C4"/>
    <mergeCell ref="M3:O3"/>
    <mergeCell ref="A6:B6"/>
    <mergeCell ref="D3:F3"/>
    <mergeCell ref="G3:I3"/>
    <mergeCell ref="J3:L3"/>
    <mergeCell ref="J8:O8"/>
    <mergeCell ref="J9:O9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L4" sqref="L4:M4"/>
    </sheetView>
  </sheetViews>
  <sheetFormatPr defaultColWidth="8.796875" defaultRowHeight="15"/>
  <cols>
    <col min="1" max="1" width="4.5" style="0" customWidth="1"/>
    <col min="2" max="2" width="14" style="0" customWidth="1"/>
    <col min="3" max="3" width="9.3984375" style="0" customWidth="1"/>
    <col min="4" max="21" width="5.59765625" style="0" customWidth="1"/>
  </cols>
  <sheetData>
    <row r="1" spans="1:21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21.75" customHeight="1"/>
    <row r="3" spans="1:21" ht="30.75" customHeight="1">
      <c r="A3" s="26" t="s">
        <v>0</v>
      </c>
      <c r="B3" s="26" t="s">
        <v>1</v>
      </c>
      <c r="C3" s="26" t="s">
        <v>53</v>
      </c>
      <c r="D3" s="31" t="s">
        <v>35</v>
      </c>
      <c r="E3" s="32"/>
      <c r="F3" s="32"/>
      <c r="G3" s="32"/>
      <c r="H3" s="32"/>
      <c r="I3" s="32"/>
      <c r="J3" s="32"/>
      <c r="K3" s="32"/>
      <c r="L3" s="32"/>
      <c r="M3" s="33"/>
      <c r="N3" s="29" t="s">
        <v>42</v>
      </c>
      <c r="O3" s="29"/>
      <c r="P3" s="29"/>
      <c r="Q3" s="29"/>
      <c r="R3" s="29"/>
      <c r="S3" s="29"/>
      <c r="T3" s="29"/>
      <c r="U3" s="29"/>
    </row>
    <row r="4" spans="1:21" ht="32.25" customHeight="1">
      <c r="A4" s="27"/>
      <c r="B4" s="27"/>
      <c r="C4" s="27"/>
      <c r="D4" s="34" t="s">
        <v>36</v>
      </c>
      <c r="E4" s="35"/>
      <c r="F4" s="34" t="s">
        <v>37</v>
      </c>
      <c r="G4" s="35"/>
      <c r="H4" s="34" t="s">
        <v>38</v>
      </c>
      <c r="I4" s="35"/>
      <c r="J4" s="34" t="s">
        <v>39</v>
      </c>
      <c r="K4" s="35"/>
      <c r="L4" s="34" t="s">
        <v>40</v>
      </c>
      <c r="M4" s="35"/>
      <c r="N4" s="30" t="s">
        <v>43</v>
      </c>
      <c r="O4" s="30"/>
      <c r="P4" s="30" t="s">
        <v>37</v>
      </c>
      <c r="Q4" s="30"/>
      <c r="R4" s="30" t="s">
        <v>38</v>
      </c>
      <c r="S4" s="30"/>
      <c r="T4" s="30" t="s">
        <v>39</v>
      </c>
      <c r="U4" s="30"/>
    </row>
    <row r="5" spans="1:21" ht="30" customHeight="1">
      <c r="A5" s="28"/>
      <c r="B5" s="28"/>
      <c r="C5" s="28"/>
      <c r="D5" s="6" t="s">
        <v>7</v>
      </c>
      <c r="E5" s="6" t="s">
        <v>41</v>
      </c>
      <c r="F5" s="6" t="s">
        <v>7</v>
      </c>
      <c r="G5" s="6" t="s">
        <v>41</v>
      </c>
      <c r="H5" s="6" t="s">
        <v>7</v>
      </c>
      <c r="I5" s="6" t="s">
        <v>41</v>
      </c>
      <c r="J5" s="6" t="s">
        <v>7</v>
      </c>
      <c r="K5" s="6" t="s">
        <v>41</v>
      </c>
      <c r="L5" s="6" t="s">
        <v>7</v>
      </c>
      <c r="M5" s="6" t="s">
        <v>41</v>
      </c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0.75" customHeight="1">
      <c r="A6" s="8"/>
      <c r="B6" s="7" t="str">
        <f>Mau2!B5</f>
        <v>Thanh Hải </v>
      </c>
      <c r="C6" s="6">
        <f>Mau2!C5</f>
        <v>579</v>
      </c>
      <c r="D6" s="6">
        <f>Mau5!E6+Mau5!P6+Mau5!E12+Mau5!P12</f>
        <v>88</v>
      </c>
      <c r="E6" s="6">
        <f>D6/C6*100</f>
        <v>15.198618307426598</v>
      </c>
      <c r="F6" s="6">
        <f>Mau5!G6+Mau5!R6+Mau5!G12+Mau5!R12</f>
        <v>252</v>
      </c>
      <c r="G6" s="6">
        <f>F6/C6*100</f>
        <v>43.523316062176164</v>
      </c>
      <c r="H6" s="6">
        <f>Mau5!I6+Mau5!T6+Mau5!I12+Mau5!T12</f>
        <v>158</v>
      </c>
      <c r="I6" s="6">
        <f>H6/C6*100</f>
        <v>27.288428324697755</v>
      </c>
      <c r="J6" s="6">
        <f>Mau5!K6+Mau5!V6+Mau5!K12+Mau5!V12</f>
        <v>78</v>
      </c>
      <c r="K6" s="6">
        <f>J6/C6*100</f>
        <v>13.471502590673575</v>
      </c>
      <c r="L6" s="6">
        <f>Mau5!M6+Mau5!X6+Mau5!M12+Mau5!X12</f>
        <v>3</v>
      </c>
      <c r="M6" s="6">
        <f>L6/C6*100</f>
        <v>0.5181347150259068</v>
      </c>
      <c r="N6" s="6">
        <f>Mau4!E6+Mau4!N6+Mau4!E12+Mau4!N12</f>
        <v>274</v>
      </c>
      <c r="O6" s="6">
        <f>N6/C6*100</f>
        <v>47.32297063903281</v>
      </c>
      <c r="P6" s="6">
        <f>Mau4!G6+Mau4!P6+Mau4!G12+Mau4!P12</f>
        <v>174</v>
      </c>
      <c r="Q6" s="6">
        <f>P6/C6*100</f>
        <v>30.05181347150259</v>
      </c>
      <c r="R6" s="6">
        <f>Mau4!I6+Mau4!R6+Mau4!I12+Mau4!R12</f>
        <v>109</v>
      </c>
      <c r="S6" s="6">
        <f>R6/C6*100</f>
        <v>18.825561312607945</v>
      </c>
      <c r="T6" s="6">
        <f>Mau4!K6+Mau4!T6+Mau4!K12+Mau4!T12</f>
        <v>22</v>
      </c>
      <c r="U6" s="6">
        <f>T6/C6*100</f>
        <v>3.7996545768566494</v>
      </c>
    </row>
    <row r="7" spans="1:21" ht="28.5" customHeight="1">
      <c r="A7" s="12" t="s">
        <v>31</v>
      </c>
      <c r="B7" s="13"/>
      <c r="C7" s="3">
        <f>C6</f>
        <v>579</v>
      </c>
      <c r="D7" s="3">
        <f aca="true" t="shared" si="0" ref="D7:U7">D6</f>
        <v>88</v>
      </c>
      <c r="E7" s="3">
        <f t="shared" si="0"/>
        <v>15.198618307426598</v>
      </c>
      <c r="F7" s="3">
        <f t="shared" si="0"/>
        <v>252</v>
      </c>
      <c r="G7" s="3">
        <f t="shared" si="0"/>
        <v>43.523316062176164</v>
      </c>
      <c r="H7" s="3">
        <f t="shared" si="0"/>
        <v>158</v>
      </c>
      <c r="I7" s="3">
        <f t="shared" si="0"/>
        <v>27.288428324697755</v>
      </c>
      <c r="J7" s="3">
        <f t="shared" si="0"/>
        <v>78</v>
      </c>
      <c r="K7" s="3">
        <f t="shared" si="0"/>
        <v>13.471502590673575</v>
      </c>
      <c r="L7" s="3">
        <f t="shared" si="0"/>
        <v>3</v>
      </c>
      <c r="M7" s="3">
        <f t="shared" si="0"/>
        <v>0.5181347150259068</v>
      </c>
      <c r="N7" s="3">
        <f t="shared" si="0"/>
        <v>274</v>
      </c>
      <c r="O7" s="3">
        <f t="shared" si="0"/>
        <v>47.32297063903281</v>
      </c>
      <c r="P7" s="3">
        <f t="shared" si="0"/>
        <v>174</v>
      </c>
      <c r="Q7" s="3">
        <f t="shared" si="0"/>
        <v>30.05181347150259</v>
      </c>
      <c r="R7" s="3">
        <f t="shared" si="0"/>
        <v>109</v>
      </c>
      <c r="S7" s="3">
        <f t="shared" si="0"/>
        <v>18.825561312607945</v>
      </c>
      <c r="T7" s="3">
        <f t="shared" si="0"/>
        <v>22</v>
      </c>
      <c r="U7" s="3">
        <f t="shared" si="0"/>
        <v>3.7996545768566494</v>
      </c>
    </row>
    <row r="8" ht="15">
      <c r="B8" s="11"/>
    </row>
    <row r="9" spans="2:21" ht="15.75">
      <c r="B9" s="11">
        <f>IF(C6&lt;&gt;SUM(D6+F6+H6+J6+L6),"Lçi, xem l¹i SHS","")</f>
      </c>
      <c r="O9" s="22" t="str">
        <f>Mau1!O8</f>
        <v>Thanh Hải, ngµy 24  th¸ng 12 n¨m 2013</v>
      </c>
      <c r="P9" s="22"/>
      <c r="Q9" s="22"/>
      <c r="R9" s="22"/>
      <c r="S9" s="22"/>
      <c r="T9" s="22"/>
      <c r="U9" s="22"/>
    </row>
    <row r="10" spans="2:21" ht="17.25">
      <c r="B10">
        <f>IF(C6&lt;&gt;SUM(N6+P6+R6+T6),"Lçi, xem l¹i SHS","")</f>
      </c>
      <c r="O10" s="17" t="s">
        <v>30</v>
      </c>
      <c r="P10" s="17"/>
      <c r="Q10" s="17"/>
      <c r="R10" s="17"/>
      <c r="S10" s="17"/>
      <c r="T10" s="17"/>
      <c r="U10" s="17"/>
    </row>
    <row r="17" spans="15:21" ht="15.75">
      <c r="O17" s="23" t="str">
        <f>Mau2!J16</f>
        <v>§inh Quèc To¶n </v>
      </c>
      <c r="P17" s="23"/>
      <c r="Q17" s="23"/>
      <c r="R17" s="23"/>
      <c r="S17" s="23"/>
      <c r="T17" s="23"/>
      <c r="U17" s="23"/>
    </row>
  </sheetData>
  <sheetProtection password="C5ED" sheet="1" objects="1" scenarios="1"/>
  <mergeCells count="19">
    <mergeCell ref="A1:U1"/>
    <mergeCell ref="O9:U9"/>
    <mergeCell ref="O17:U17"/>
    <mergeCell ref="O10:U10"/>
    <mergeCell ref="A7:B7"/>
    <mergeCell ref="F4:G4"/>
    <mergeCell ref="H4:I4"/>
    <mergeCell ref="J4:K4"/>
    <mergeCell ref="L4:M4"/>
    <mergeCell ref="B3:B5"/>
    <mergeCell ref="A3:A5"/>
    <mergeCell ref="C3:C5"/>
    <mergeCell ref="N3:U3"/>
    <mergeCell ref="N4:O4"/>
    <mergeCell ref="P4:Q4"/>
    <mergeCell ref="R4:S4"/>
    <mergeCell ref="T4:U4"/>
    <mergeCell ref="D3:M3"/>
    <mergeCell ref="D4:E4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7">
      <selection activeCell="K11" sqref="K11"/>
    </sheetView>
  </sheetViews>
  <sheetFormatPr defaultColWidth="8.796875" defaultRowHeight="15"/>
  <cols>
    <col min="1" max="1" width="4.5" style="0" customWidth="1"/>
    <col min="2" max="2" width="13" style="0" customWidth="1"/>
    <col min="3" max="3" width="8.3984375" style="0" customWidth="1"/>
    <col min="4" max="4" width="7.69921875" style="0" customWidth="1"/>
    <col min="5" max="12" width="5.59765625" style="0" customWidth="1"/>
    <col min="13" max="13" width="7.3984375" style="0" customWidth="1"/>
    <col min="14" max="21" width="5.59765625" style="0" customWidth="1"/>
  </cols>
  <sheetData>
    <row r="1" spans="1:21" ht="19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15">
      <c r="B2" s="9">
        <f>IF(M6&lt;&gt;SUM(N6+P6+R6+T6),"Lçi, xem l¹i K7","")</f>
      </c>
    </row>
    <row r="3" spans="1:21" ht="22.5" customHeight="1">
      <c r="A3" s="26" t="s">
        <v>0</v>
      </c>
      <c r="B3" s="26" t="s">
        <v>1</v>
      </c>
      <c r="C3" s="26" t="s">
        <v>44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29" t="s">
        <v>16</v>
      </c>
      <c r="N3" s="29"/>
      <c r="O3" s="29"/>
      <c r="P3" s="29"/>
      <c r="Q3" s="29"/>
      <c r="R3" s="29"/>
      <c r="S3" s="29"/>
      <c r="T3" s="29"/>
      <c r="U3" s="29"/>
    </row>
    <row r="4" spans="1:21" ht="24" customHeight="1">
      <c r="A4" s="27"/>
      <c r="B4" s="27"/>
      <c r="C4" s="27"/>
      <c r="D4" s="38" t="s">
        <v>45</v>
      </c>
      <c r="E4" s="34" t="s">
        <v>43</v>
      </c>
      <c r="F4" s="35"/>
      <c r="G4" s="34" t="s">
        <v>37</v>
      </c>
      <c r="H4" s="35"/>
      <c r="I4" s="34" t="s">
        <v>38</v>
      </c>
      <c r="J4" s="35"/>
      <c r="K4" s="34" t="s">
        <v>39</v>
      </c>
      <c r="L4" s="35"/>
      <c r="M4" s="38" t="s">
        <v>46</v>
      </c>
      <c r="N4" s="34" t="s">
        <v>43</v>
      </c>
      <c r="O4" s="35"/>
      <c r="P4" s="34" t="s">
        <v>37</v>
      </c>
      <c r="Q4" s="35"/>
      <c r="R4" s="34" t="s">
        <v>38</v>
      </c>
      <c r="S4" s="35"/>
      <c r="T4" s="34" t="s">
        <v>39</v>
      </c>
      <c r="U4" s="35"/>
    </row>
    <row r="5" spans="1:21" ht="24" customHeight="1">
      <c r="A5" s="28"/>
      <c r="B5" s="28"/>
      <c r="C5" s="28"/>
      <c r="D5" s="38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38"/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1.5" customHeight="1">
      <c r="A6" s="8"/>
      <c r="B6" s="7" t="str">
        <f>Mau2!B5</f>
        <v>Thanh Hải </v>
      </c>
      <c r="C6" s="6">
        <f>Mau2!C5</f>
        <v>579</v>
      </c>
      <c r="D6" s="5">
        <v>135</v>
      </c>
      <c r="E6" s="5">
        <v>62</v>
      </c>
      <c r="F6" s="6">
        <f>E6/D6*100</f>
        <v>45.925925925925924</v>
      </c>
      <c r="G6" s="5">
        <v>39</v>
      </c>
      <c r="H6" s="6">
        <f>G6/D6*100</f>
        <v>28.888888888888886</v>
      </c>
      <c r="I6" s="5">
        <v>28</v>
      </c>
      <c r="J6" s="6">
        <f>I6/D6*100</f>
        <v>20.74074074074074</v>
      </c>
      <c r="K6" s="5">
        <v>6</v>
      </c>
      <c r="L6" s="6">
        <f>K6/D6*100</f>
        <v>4.444444444444445</v>
      </c>
      <c r="M6" s="5">
        <v>164</v>
      </c>
      <c r="N6" s="5">
        <v>70</v>
      </c>
      <c r="O6" s="6">
        <f>N6/M6*100</f>
        <v>42.68292682926829</v>
      </c>
      <c r="P6" s="5">
        <v>60</v>
      </c>
      <c r="Q6" s="6">
        <f>P6/M6*100</f>
        <v>36.58536585365854</v>
      </c>
      <c r="R6" s="5">
        <v>32</v>
      </c>
      <c r="S6" s="6">
        <f>R6/M6*100</f>
        <v>19.51219512195122</v>
      </c>
      <c r="T6" s="5">
        <v>2</v>
      </c>
      <c r="U6" s="6">
        <f>T6/M6*100</f>
        <v>1.2195121951219512</v>
      </c>
    </row>
    <row r="7" spans="1:21" ht="27.75" customHeight="1">
      <c r="A7" s="12" t="s">
        <v>31</v>
      </c>
      <c r="B7" s="13"/>
      <c r="C7" s="3">
        <f aca="true" t="shared" si="0" ref="C7:U7">C6</f>
        <v>579</v>
      </c>
      <c r="D7" s="3">
        <f t="shared" si="0"/>
        <v>135</v>
      </c>
      <c r="E7" s="3">
        <f t="shared" si="0"/>
        <v>62</v>
      </c>
      <c r="F7" s="3">
        <f t="shared" si="0"/>
        <v>45.925925925925924</v>
      </c>
      <c r="G7" s="3">
        <f t="shared" si="0"/>
        <v>39</v>
      </c>
      <c r="H7" s="3">
        <f t="shared" si="0"/>
        <v>28.888888888888886</v>
      </c>
      <c r="I7" s="3">
        <f t="shared" si="0"/>
        <v>28</v>
      </c>
      <c r="J7" s="3">
        <f t="shared" si="0"/>
        <v>20.74074074074074</v>
      </c>
      <c r="K7" s="3">
        <f t="shared" si="0"/>
        <v>6</v>
      </c>
      <c r="L7" s="3">
        <f t="shared" si="0"/>
        <v>4.444444444444445</v>
      </c>
      <c r="M7" s="3">
        <f t="shared" si="0"/>
        <v>164</v>
      </c>
      <c r="N7" s="3">
        <f t="shared" si="0"/>
        <v>70</v>
      </c>
      <c r="O7" s="3">
        <f t="shared" si="0"/>
        <v>42.68292682926829</v>
      </c>
      <c r="P7" s="3">
        <f t="shared" si="0"/>
        <v>60</v>
      </c>
      <c r="Q7" s="3">
        <f t="shared" si="0"/>
        <v>36.58536585365854</v>
      </c>
      <c r="R7" s="3">
        <f t="shared" si="0"/>
        <v>32</v>
      </c>
      <c r="S7" s="3">
        <f t="shared" si="0"/>
        <v>19.51219512195122</v>
      </c>
      <c r="T7" s="3">
        <f t="shared" si="0"/>
        <v>2</v>
      </c>
      <c r="U7" s="3">
        <f t="shared" si="0"/>
        <v>1.2195121951219512</v>
      </c>
    </row>
    <row r="8" spans="2:4" ht="21.75" customHeight="1">
      <c r="B8" s="9">
        <f>IF(D6&lt;&gt;SUM(E6+G6+I6+K6),"Lçi, xem l¹i K6","")</f>
      </c>
      <c r="D8" s="9">
        <f>IF(C6&lt;&gt;SUM(D6+M6+D12+M12),"Lçi, xem l¹i SHS toµn tr­êng","")</f>
      </c>
    </row>
    <row r="9" spans="1:21" ht="30" customHeight="1">
      <c r="A9" s="26" t="s">
        <v>0</v>
      </c>
      <c r="B9" s="26" t="s">
        <v>1</v>
      </c>
      <c r="C9" s="26" t="s">
        <v>44</v>
      </c>
      <c r="D9" s="36" t="s">
        <v>17</v>
      </c>
      <c r="E9" s="37"/>
      <c r="F9" s="37"/>
      <c r="G9" s="37"/>
      <c r="H9" s="37"/>
      <c r="I9" s="37"/>
      <c r="J9" s="37"/>
      <c r="K9" s="37"/>
      <c r="L9" s="37"/>
      <c r="M9" s="29" t="s">
        <v>18</v>
      </c>
      <c r="N9" s="29"/>
      <c r="O9" s="29"/>
      <c r="P9" s="29"/>
      <c r="Q9" s="29"/>
      <c r="R9" s="29"/>
      <c r="S9" s="29"/>
      <c r="T9" s="29"/>
      <c r="U9" s="29"/>
    </row>
    <row r="10" spans="1:21" ht="30" customHeight="1">
      <c r="A10" s="27"/>
      <c r="B10" s="27"/>
      <c r="C10" s="27"/>
      <c r="D10" s="38" t="s">
        <v>47</v>
      </c>
      <c r="E10" s="34" t="s">
        <v>43</v>
      </c>
      <c r="F10" s="35"/>
      <c r="G10" s="34" t="s">
        <v>37</v>
      </c>
      <c r="H10" s="35"/>
      <c r="I10" s="34" t="s">
        <v>38</v>
      </c>
      <c r="J10" s="35"/>
      <c r="K10" s="34" t="s">
        <v>39</v>
      </c>
      <c r="L10" s="35"/>
      <c r="M10" s="38" t="s">
        <v>48</v>
      </c>
      <c r="N10" s="34" t="s">
        <v>43</v>
      </c>
      <c r="O10" s="35"/>
      <c r="P10" s="34" t="s">
        <v>37</v>
      </c>
      <c r="Q10" s="35"/>
      <c r="R10" s="34" t="s">
        <v>38</v>
      </c>
      <c r="S10" s="35"/>
      <c r="T10" s="34" t="s">
        <v>39</v>
      </c>
      <c r="U10" s="35"/>
    </row>
    <row r="11" spans="1:21" ht="30" customHeight="1">
      <c r="A11" s="28"/>
      <c r="B11" s="28"/>
      <c r="C11" s="28"/>
      <c r="D11" s="38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38"/>
      <c r="N11" s="6" t="s">
        <v>7</v>
      </c>
      <c r="O11" s="6" t="s">
        <v>41</v>
      </c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</row>
    <row r="12" spans="1:21" ht="30" customHeight="1">
      <c r="A12" s="8"/>
      <c r="B12" s="7" t="str">
        <f>B6</f>
        <v>Thanh Hải </v>
      </c>
      <c r="C12" s="6">
        <f>C6</f>
        <v>579</v>
      </c>
      <c r="D12" s="5">
        <v>143</v>
      </c>
      <c r="E12" s="5">
        <v>69</v>
      </c>
      <c r="F12" s="6">
        <f>E12/D12*100</f>
        <v>48.25174825174825</v>
      </c>
      <c r="G12" s="5">
        <v>46</v>
      </c>
      <c r="H12" s="6">
        <f>G12/D12*100</f>
        <v>32.16783216783217</v>
      </c>
      <c r="I12" s="5">
        <v>20</v>
      </c>
      <c r="J12" s="6">
        <f>I12/D12*100</f>
        <v>13.986013986013987</v>
      </c>
      <c r="K12" s="5">
        <v>8</v>
      </c>
      <c r="L12" s="6">
        <f>K12/D12*100</f>
        <v>5.594405594405594</v>
      </c>
      <c r="M12" s="5">
        <v>137</v>
      </c>
      <c r="N12" s="5">
        <v>73</v>
      </c>
      <c r="O12" s="6">
        <f>N12/M12*100</f>
        <v>53.284671532846716</v>
      </c>
      <c r="P12" s="5">
        <v>29</v>
      </c>
      <c r="Q12" s="6">
        <f>P12/M12*100</f>
        <v>21.16788321167883</v>
      </c>
      <c r="R12" s="5">
        <v>29</v>
      </c>
      <c r="S12" s="6">
        <f>R12/M12*100</f>
        <v>21.16788321167883</v>
      </c>
      <c r="T12" s="5">
        <v>6</v>
      </c>
      <c r="U12" s="6">
        <f>T12/M12*100</f>
        <v>4.37956204379562</v>
      </c>
    </row>
    <row r="13" spans="1:21" ht="30" customHeight="1">
      <c r="A13" s="12" t="s">
        <v>31</v>
      </c>
      <c r="B13" s="13"/>
      <c r="C13" s="3">
        <f aca="true" t="shared" si="1" ref="C13:U13">C12</f>
        <v>579</v>
      </c>
      <c r="D13" s="3">
        <f t="shared" si="1"/>
        <v>143</v>
      </c>
      <c r="E13" s="3">
        <f t="shared" si="1"/>
        <v>69</v>
      </c>
      <c r="F13" s="3">
        <f t="shared" si="1"/>
        <v>48.25174825174825</v>
      </c>
      <c r="G13" s="3">
        <f t="shared" si="1"/>
        <v>46</v>
      </c>
      <c r="H13" s="3">
        <f t="shared" si="1"/>
        <v>32.16783216783217</v>
      </c>
      <c r="I13" s="3">
        <f t="shared" si="1"/>
        <v>20</v>
      </c>
      <c r="J13" s="3">
        <f t="shared" si="1"/>
        <v>13.986013986013987</v>
      </c>
      <c r="K13" s="3">
        <f t="shared" si="1"/>
        <v>8</v>
      </c>
      <c r="L13" s="3">
        <f t="shared" si="1"/>
        <v>5.594405594405594</v>
      </c>
      <c r="M13" s="3">
        <f t="shared" si="1"/>
        <v>137</v>
      </c>
      <c r="N13" s="3">
        <f t="shared" si="1"/>
        <v>73</v>
      </c>
      <c r="O13" s="3">
        <f t="shared" si="1"/>
        <v>53.284671532846716</v>
      </c>
      <c r="P13" s="3">
        <f t="shared" si="1"/>
        <v>29</v>
      </c>
      <c r="Q13" s="3">
        <f t="shared" si="1"/>
        <v>21.16788321167883</v>
      </c>
      <c r="R13" s="3">
        <f t="shared" si="1"/>
        <v>29</v>
      </c>
      <c r="S13" s="3">
        <f t="shared" si="1"/>
        <v>21.16788321167883</v>
      </c>
      <c r="T13" s="3">
        <f t="shared" si="1"/>
        <v>6</v>
      </c>
      <c r="U13" s="3">
        <f t="shared" si="1"/>
        <v>4.37956204379562</v>
      </c>
    </row>
    <row r="14" ht="15">
      <c r="B14" s="10">
        <f>IF(D12&lt;&gt;SUM(E12+G12+I12+K12),"Lçi, xem l¹i K8","")</f>
      </c>
    </row>
    <row r="15" spans="2:18" ht="15.75">
      <c r="B15" s="10">
        <f>IF(M12&lt;&gt;SUM(N12+P12+R12+T12),"Lçi, xem l¹i K9","")</f>
      </c>
      <c r="L15" s="22" t="str">
        <f>Mau1!O8</f>
        <v>Thanh Hải, ngµy 24  th¸ng 12 n¨m 2013</v>
      </c>
      <c r="M15" s="22"/>
      <c r="N15" s="22"/>
      <c r="O15" s="22"/>
      <c r="P15" s="22"/>
      <c r="Q15" s="22"/>
      <c r="R15" s="22"/>
    </row>
    <row r="16" spans="2:18" ht="17.25">
      <c r="B16" s="10">
        <f>IF(C12&lt;&gt;SUM(D6+M6+D12+M12),"Lçi, xem l¹i SHS","")</f>
      </c>
      <c r="L16" s="17" t="s">
        <v>30</v>
      </c>
      <c r="M16" s="17"/>
      <c r="N16" s="17"/>
      <c r="O16" s="17"/>
      <c r="P16" s="17"/>
      <c r="Q16" s="17"/>
      <c r="R16" s="17"/>
    </row>
    <row r="23" spans="12:18" ht="15.75">
      <c r="L23" s="23" t="str">
        <f>Mau2!J16</f>
        <v>§inh Quèc To¶n </v>
      </c>
      <c r="M23" s="23"/>
      <c r="N23" s="23"/>
      <c r="O23" s="23"/>
      <c r="P23" s="23"/>
      <c r="Q23" s="23"/>
      <c r="R23" s="23"/>
    </row>
  </sheetData>
  <sheetProtection password="C5ED" sheet="1" objects="1" scenarios="1"/>
  <mergeCells count="36">
    <mergeCell ref="T10:U10"/>
    <mergeCell ref="A13:B13"/>
    <mergeCell ref="M9:U9"/>
    <mergeCell ref="D10:D11"/>
    <mergeCell ref="E10:F10"/>
    <mergeCell ref="G10:H10"/>
    <mergeCell ref="I10:J10"/>
    <mergeCell ref="K10:L10"/>
    <mergeCell ref="M10:M11"/>
    <mergeCell ref="N10:O10"/>
    <mergeCell ref="P4:Q4"/>
    <mergeCell ref="T4:U4"/>
    <mergeCell ref="E4:F4"/>
    <mergeCell ref="R4:S4"/>
    <mergeCell ref="I4:J4"/>
    <mergeCell ref="K4:L4"/>
    <mergeCell ref="B3:B5"/>
    <mergeCell ref="A3:A5"/>
    <mergeCell ref="C3:C5"/>
    <mergeCell ref="A1:U1"/>
    <mergeCell ref="D3:L3"/>
    <mergeCell ref="D4:D5"/>
    <mergeCell ref="M4:M5"/>
    <mergeCell ref="M3:U3"/>
    <mergeCell ref="G4:H4"/>
    <mergeCell ref="N4:O4"/>
    <mergeCell ref="L15:R15"/>
    <mergeCell ref="L23:R23"/>
    <mergeCell ref="L16:R16"/>
    <mergeCell ref="A7:B7"/>
    <mergeCell ref="P10:Q10"/>
    <mergeCell ref="R10:S10"/>
    <mergeCell ref="A9:A11"/>
    <mergeCell ref="B9:B11"/>
    <mergeCell ref="C9:C11"/>
    <mergeCell ref="D9:L9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M10" sqref="M10:N10"/>
    </sheetView>
  </sheetViews>
  <sheetFormatPr defaultColWidth="8.796875" defaultRowHeight="15"/>
  <cols>
    <col min="1" max="1" width="4.5" style="0" customWidth="1"/>
    <col min="2" max="2" width="13.3984375" style="0" customWidth="1"/>
    <col min="3" max="3" width="6.8984375" style="0" customWidth="1"/>
    <col min="4" max="4" width="6.5" style="0" customWidth="1"/>
    <col min="5" max="12" width="4.8984375" style="0" customWidth="1"/>
    <col min="13" max="13" width="4.5" style="0" customWidth="1"/>
    <col min="14" max="14" width="4.8984375" style="0" customWidth="1"/>
    <col min="15" max="15" width="5.59765625" style="0" customWidth="1"/>
    <col min="16" max="19" width="4.8984375" style="0" customWidth="1"/>
    <col min="20" max="20" width="4.5" style="0" customWidth="1"/>
    <col min="21" max="21" width="4.8984375" style="0" customWidth="1"/>
    <col min="22" max="22" width="4.69921875" style="0" customWidth="1"/>
    <col min="23" max="23" width="4.8984375" style="0" customWidth="1"/>
    <col min="24" max="24" width="4.19921875" style="0" customWidth="1"/>
    <col min="25" max="25" width="4.8984375" style="0" customWidth="1"/>
  </cols>
  <sheetData>
    <row r="1" spans="1:25" ht="19.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15">
      <c r="B2" s="9">
        <f>IF(O6&lt;&gt;SUM(P6+R6+T6+X6+V6),"Lçi, xem l¹i K7","")</f>
      </c>
    </row>
    <row r="3" spans="1:25" ht="22.5" customHeight="1">
      <c r="A3" s="26" t="s">
        <v>0</v>
      </c>
      <c r="B3" s="26" t="s">
        <v>1</v>
      </c>
      <c r="C3" s="26" t="s">
        <v>49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29" t="s">
        <v>16</v>
      </c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2.25" customHeight="1">
      <c r="A4" s="27"/>
      <c r="B4" s="27"/>
      <c r="C4" s="27"/>
      <c r="D4" s="38" t="s">
        <v>45</v>
      </c>
      <c r="E4" s="34" t="s">
        <v>36</v>
      </c>
      <c r="F4" s="35"/>
      <c r="G4" s="34" t="s">
        <v>37</v>
      </c>
      <c r="H4" s="35"/>
      <c r="I4" s="34" t="s">
        <v>38</v>
      </c>
      <c r="J4" s="35"/>
      <c r="K4" s="34" t="s">
        <v>39</v>
      </c>
      <c r="L4" s="35"/>
      <c r="M4" s="34" t="s">
        <v>40</v>
      </c>
      <c r="N4" s="35"/>
      <c r="O4" s="38" t="s">
        <v>46</v>
      </c>
      <c r="P4" s="34" t="s">
        <v>36</v>
      </c>
      <c r="Q4" s="35"/>
      <c r="R4" s="34" t="s">
        <v>37</v>
      </c>
      <c r="S4" s="35"/>
      <c r="T4" s="34" t="s">
        <v>38</v>
      </c>
      <c r="U4" s="35"/>
      <c r="V4" s="34" t="s">
        <v>39</v>
      </c>
      <c r="W4" s="35"/>
      <c r="X4" s="34" t="s">
        <v>40</v>
      </c>
      <c r="Y4" s="35"/>
    </row>
    <row r="5" spans="1:25" ht="33.75" customHeight="1">
      <c r="A5" s="28"/>
      <c r="B5" s="28"/>
      <c r="C5" s="28"/>
      <c r="D5" s="38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6" t="s">
        <v>7</v>
      </c>
      <c r="N5" s="6" t="s">
        <v>41</v>
      </c>
      <c r="O5" s="38"/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  <c r="V5" s="6" t="s">
        <v>7</v>
      </c>
      <c r="W5" s="6" t="s">
        <v>41</v>
      </c>
      <c r="X5" s="6" t="s">
        <v>7</v>
      </c>
      <c r="Y5" s="6" t="s">
        <v>41</v>
      </c>
    </row>
    <row r="6" spans="1:25" ht="31.5" customHeight="1">
      <c r="A6" s="8"/>
      <c r="B6" s="7" t="str">
        <f>Mau2!B5</f>
        <v>Thanh Hải </v>
      </c>
      <c r="C6" s="6">
        <f>Mau2!C5</f>
        <v>579</v>
      </c>
      <c r="D6" s="6">
        <f>Mau4!D6</f>
        <v>135</v>
      </c>
      <c r="E6" s="5">
        <v>29</v>
      </c>
      <c r="F6" s="6">
        <f>E6/D6*100</f>
        <v>21.48148148148148</v>
      </c>
      <c r="G6" s="5">
        <v>56</v>
      </c>
      <c r="H6" s="6">
        <f>G6/D6*100</f>
        <v>41.48148148148148</v>
      </c>
      <c r="I6" s="5">
        <v>41</v>
      </c>
      <c r="J6" s="6">
        <f>I6/D6*100</f>
        <v>30.37037037037037</v>
      </c>
      <c r="K6" s="5">
        <v>9</v>
      </c>
      <c r="L6" s="6">
        <f>K6/D6*100</f>
        <v>6.666666666666667</v>
      </c>
      <c r="M6" s="5">
        <v>0</v>
      </c>
      <c r="N6" s="6">
        <f>M6/D6*100</f>
        <v>0</v>
      </c>
      <c r="O6" s="6">
        <f>Mau4!M6</f>
        <v>164</v>
      </c>
      <c r="P6" s="5">
        <v>25</v>
      </c>
      <c r="Q6" s="6">
        <f>P6/O6*100</f>
        <v>15.24390243902439</v>
      </c>
      <c r="R6" s="5">
        <v>75</v>
      </c>
      <c r="S6" s="6">
        <f>R6/O6*100</f>
        <v>45.73170731707317</v>
      </c>
      <c r="T6" s="5">
        <v>41</v>
      </c>
      <c r="U6" s="6">
        <f>T6/O6*100</f>
        <v>25</v>
      </c>
      <c r="V6" s="5">
        <v>23</v>
      </c>
      <c r="W6" s="6">
        <f>V6/O6*100</f>
        <v>14.02439024390244</v>
      </c>
      <c r="X6" s="5">
        <v>0</v>
      </c>
      <c r="Y6" s="6">
        <f>X6/O6*100</f>
        <v>0</v>
      </c>
    </row>
    <row r="7" spans="1:25" ht="27.75" customHeight="1">
      <c r="A7" s="12" t="s">
        <v>31</v>
      </c>
      <c r="B7" s="13"/>
      <c r="C7" s="3">
        <f aca="true" t="shared" si="0" ref="C7:Y7">C6</f>
        <v>579</v>
      </c>
      <c r="D7" s="3">
        <f t="shared" si="0"/>
        <v>135</v>
      </c>
      <c r="E7" s="3">
        <f t="shared" si="0"/>
        <v>29</v>
      </c>
      <c r="F7" s="3">
        <f t="shared" si="0"/>
        <v>21.48148148148148</v>
      </c>
      <c r="G7" s="3">
        <f t="shared" si="0"/>
        <v>56</v>
      </c>
      <c r="H7" s="3">
        <f t="shared" si="0"/>
        <v>41.48148148148148</v>
      </c>
      <c r="I7" s="3">
        <f t="shared" si="0"/>
        <v>41</v>
      </c>
      <c r="J7" s="3">
        <f t="shared" si="0"/>
        <v>30.37037037037037</v>
      </c>
      <c r="K7" s="3">
        <f t="shared" si="0"/>
        <v>9</v>
      </c>
      <c r="L7" s="3">
        <f t="shared" si="0"/>
        <v>6.666666666666667</v>
      </c>
      <c r="M7" s="3">
        <f t="shared" si="0"/>
        <v>0</v>
      </c>
      <c r="N7" s="3">
        <f t="shared" si="0"/>
        <v>0</v>
      </c>
      <c r="O7" s="3">
        <f t="shared" si="0"/>
        <v>164</v>
      </c>
      <c r="P7" s="3">
        <f t="shared" si="0"/>
        <v>25</v>
      </c>
      <c r="Q7" s="3">
        <f t="shared" si="0"/>
        <v>15.24390243902439</v>
      </c>
      <c r="R7" s="3">
        <f t="shared" si="0"/>
        <v>75</v>
      </c>
      <c r="S7" s="3">
        <f t="shared" si="0"/>
        <v>45.73170731707317</v>
      </c>
      <c r="T7" s="3">
        <f t="shared" si="0"/>
        <v>41</v>
      </c>
      <c r="U7" s="3">
        <f t="shared" si="0"/>
        <v>25</v>
      </c>
      <c r="V7" s="3">
        <f t="shared" si="0"/>
        <v>23</v>
      </c>
      <c r="W7" s="3">
        <f t="shared" si="0"/>
        <v>14.02439024390244</v>
      </c>
      <c r="X7" s="3">
        <f t="shared" si="0"/>
        <v>0</v>
      </c>
      <c r="Y7" s="3">
        <f t="shared" si="0"/>
        <v>0</v>
      </c>
    </row>
    <row r="8" ht="21.75" customHeight="1">
      <c r="B8" s="9">
        <f>IF(D6&lt;&gt;SUM(E6+G6+I6+M6+K6),"Lçi, xem l¹i K6","")</f>
      </c>
    </row>
    <row r="9" spans="1:25" ht="30" customHeight="1">
      <c r="A9" s="26" t="s">
        <v>0</v>
      </c>
      <c r="B9" s="26" t="s">
        <v>1</v>
      </c>
      <c r="C9" s="26" t="s">
        <v>49</v>
      </c>
      <c r="D9" s="36" t="s">
        <v>17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29" t="s">
        <v>18</v>
      </c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30" customHeight="1">
      <c r="A10" s="27"/>
      <c r="B10" s="27"/>
      <c r="C10" s="27"/>
      <c r="D10" s="38" t="s">
        <v>47</v>
      </c>
      <c r="E10" s="34" t="s">
        <v>36</v>
      </c>
      <c r="F10" s="35"/>
      <c r="G10" s="34" t="s">
        <v>37</v>
      </c>
      <c r="H10" s="35"/>
      <c r="I10" s="34" t="s">
        <v>38</v>
      </c>
      <c r="J10" s="35"/>
      <c r="K10" s="34" t="s">
        <v>39</v>
      </c>
      <c r="L10" s="35"/>
      <c r="M10" s="34" t="s">
        <v>40</v>
      </c>
      <c r="N10" s="35"/>
      <c r="O10" s="38" t="s">
        <v>48</v>
      </c>
      <c r="P10" s="34" t="s">
        <v>36</v>
      </c>
      <c r="Q10" s="35"/>
      <c r="R10" s="34" t="s">
        <v>37</v>
      </c>
      <c r="S10" s="35"/>
      <c r="T10" s="34" t="s">
        <v>38</v>
      </c>
      <c r="U10" s="35"/>
      <c r="V10" s="34" t="s">
        <v>39</v>
      </c>
      <c r="W10" s="35"/>
      <c r="X10" s="34" t="s">
        <v>40</v>
      </c>
      <c r="Y10" s="35"/>
    </row>
    <row r="11" spans="1:25" ht="33" customHeight="1">
      <c r="A11" s="28"/>
      <c r="B11" s="28"/>
      <c r="C11" s="28"/>
      <c r="D11" s="38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6" t="s">
        <v>7</v>
      </c>
      <c r="N11" s="6" t="s">
        <v>41</v>
      </c>
      <c r="O11" s="38"/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  <c r="V11" s="6" t="s">
        <v>7</v>
      </c>
      <c r="W11" s="6" t="s">
        <v>41</v>
      </c>
      <c r="X11" s="6" t="s">
        <v>7</v>
      </c>
      <c r="Y11" s="6" t="s">
        <v>41</v>
      </c>
    </row>
    <row r="12" spans="1:25" ht="30" customHeight="1">
      <c r="A12" s="8"/>
      <c r="B12" s="7" t="str">
        <f>B6</f>
        <v>Thanh Hải </v>
      </c>
      <c r="C12" s="6">
        <f>C6</f>
        <v>579</v>
      </c>
      <c r="D12" s="6">
        <f>Mau4!D12</f>
        <v>143</v>
      </c>
      <c r="E12" s="5">
        <v>14</v>
      </c>
      <c r="F12" s="6">
        <f>E12/D12*100</f>
        <v>9.79020979020979</v>
      </c>
      <c r="G12" s="5">
        <v>66</v>
      </c>
      <c r="H12" s="6">
        <f>G12/D12*100</f>
        <v>46.15384615384615</v>
      </c>
      <c r="I12" s="5">
        <v>43</v>
      </c>
      <c r="J12" s="6">
        <f>I12/D12*100</f>
        <v>30.069930069930066</v>
      </c>
      <c r="K12" s="5">
        <v>17</v>
      </c>
      <c r="L12" s="6">
        <f>K12/D12*100</f>
        <v>11.888111888111888</v>
      </c>
      <c r="M12" s="5">
        <v>3</v>
      </c>
      <c r="N12" s="6">
        <f>M12/D12*100</f>
        <v>2.097902097902098</v>
      </c>
      <c r="O12" s="6">
        <f>Mau4!M12</f>
        <v>137</v>
      </c>
      <c r="P12" s="5">
        <v>20</v>
      </c>
      <c r="Q12" s="6">
        <f>P12/O12*100</f>
        <v>14.5985401459854</v>
      </c>
      <c r="R12" s="5">
        <v>55</v>
      </c>
      <c r="S12" s="6">
        <f>R12/O12*100</f>
        <v>40.14598540145985</v>
      </c>
      <c r="T12" s="5">
        <v>33</v>
      </c>
      <c r="U12" s="6">
        <f>T12/O12*100</f>
        <v>24.087591240875913</v>
      </c>
      <c r="V12" s="5">
        <v>29</v>
      </c>
      <c r="W12" s="6">
        <f>V12/O12*100</f>
        <v>21.16788321167883</v>
      </c>
      <c r="X12" s="5">
        <v>0</v>
      </c>
      <c r="Y12" s="6">
        <f>X12/O12*100</f>
        <v>0</v>
      </c>
    </row>
    <row r="13" spans="1:25" ht="30" customHeight="1">
      <c r="A13" s="12" t="s">
        <v>31</v>
      </c>
      <c r="B13" s="13"/>
      <c r="C13" s="3">
        <f aca="true" t="shared" si="1" ref="C13:Y13">C12</f>
        <v>579</v>
      </c>
      <c r="D13" s="3">
        <f t="shared" si="1"/>
        <v>143</v>
      </c>
      <c r="E13" s="3">
        <f t="shared" si="1"/>
        <v>14</v>
      </c>
      <c r="F13" s="3">
        <f t="shared" si="1"/>
        <v>9.79020979020979</v>
      </c>
      <c r="G13" s="3">
        <f t="shared" si="1"/>
        <v>66</v>
      </c>
      <c r="H13" s="3">
        <f t="shared" si="1"/>
        <v>46.15384615384615</v>
      </c>
      <c r="I13" s="3">
        <f t="shared" si="1"/>
        <v>43</v>
      </c>
      <c r="J13" s="3">
        <f t="shared" si="1"/>
        <v>30.069930069930066</v>
      </c>
      <c r="K13" s="3">
        <f t="shared" si="1"/>
        <v>17</v>
      </c>
      <c r="L13" s="3">
        <f t="shared" si="1"/>
        <v>11.888111888111888</v>
      </c>
      <c r="M13" s="3">
        <f t="shared" si="1"/>
        <v>3</v>
      </c>
      <c r="N13" s="3">
        <f t="shared" si="1"/>
        <v>2.097902097902098</v>
      </c>
      <c r="O13" s="3">
        <f t="shared" si="1"/>
        <v>137</v>
      </c>
      <c r="P13" s="3">
        <f t="shared" si="1"/>
        <v>20</v>
      </c>
      <c r="Q13" s="3">
        <f t="shared" si="1"/>
        <v>14.5985401459854</v>
      </c>
      <c r="R13" s="3">
        <f t="shared" si="1"/>
        <v>55</v>
      </c>
      <c r="S13" s="3">
        <f t="shared" si="1"/>
        <v>40.14598540145985</v>
      </c>
      <c r="T13" s="3">
        <f t="shared" si="1"/>
        <v>33</v>
      </c>
      <c r="U13" s="3">
        <f t="shared" si="1"/>
        <v>24.087591240875913</v>
      </c>
      <c r="V13" s="3">
        <f t="shared" si="1"/>
        <v>29</v>
      </c>
      <c r="W13" s="3">
        <f t="shared" si="1"/>
        <v>21.16788321167883</v>
      </c>
      <c r="X13" s="3">
        <f t="shared" si="1"/>
        <v>0</v>
      </c>
      <c r="Y13" s="3">
        <f t="shared" si="1"/>
        <v>0</v>
      </c>
    </row>
    <row r="14" ht="15">
      <c r="B14" s="10">
        <f>IF(D12&lt;&gt;SUM(E12+G12+I12+M12+K12),"Lçi, xem l¹i K8","")</f>
      </c>
    </row>
    <row r="15" spans="2:25" ht="15.75">
      <c r="B15" s="10">
        <f>IF(O12&lt;&gt;SUM(P12+R12+T12+X12+V12),"Lçi, xem l¹i K9","")</f>
      </c>
      <c r="N15" s="22" t="str">
        <f>Mau1!O8</f>
        <v>Thanh Hải, ngµy 24  th¸ng 12 n¨m 2013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2:25" ht="17.25">
      <c r="B16" s="10">
        <f>IF(C12&lt;&gt;SUM(D6+O6+D12+O12),"Lçi, xem l¹i SHS","")</f>
      </c>
      <c r="N16" s="17" t="s">
        <v>30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23" spans="14:25" ht="15.75">
      <c r="N23" s="23" t="str">
        <f>Mau2!J16</f>
        <v>§inh Quèc To¶n 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</sheetData>
  <sheetProtection password="C5ED" sheet="1" objects="1" scenarios="1"/>
  <mergeCells count="40">
    <mergeCell ref="N15:Y15"/>
    <mergeCell ref="N16:Y16"/>
    <mergeCell ref="N23:Y23"/>
    <mergeCell ref="R10:S10"/>
    <mergeCell ref="T10:U10"/>
    <mergeCell ref="X10:Y10"/>
    <mergeCell ref="A7:B7"/>
    <mergeCell ref="K10:L10"/>
    <mergeCell ref="B3:B5"/>
    <mergeCell ref="A3:A5"/>
    <mergeCell ref="C3:C5"/>
    <mergeCell ref="E4:F4"/>
    <mergeCell ref="A9:A11"/>
    <mergeCell ref="B9:B11"/>
    <mergeCell ref="C9:C11"/>
    <mergeCell ref="D9:N9"/>
    <mergeCell ref="A1:Y1"/>
    <mergeCell ref="D3:N3"/>
    <mergeCell ref="D4:D5"/>
    <mergeCell ref="O4:O5"/>
    <mergeCell ref="O3:Y3"/>
    <mergeCell ref="G4:H4"/>
    <mergeCell ref="K4:L4"/>
    <mergeCell ref="P4:Q4"/>
    <mergeCell ref="R4:S4"/>
    <mergeCell ref="X4:Y4"/>
    <mergeCell ref="T4:U4"/>
    <mergeCell ref="I4:J4"/>
    <mergeCell ref="M4:N4"/>
    <mergeCell ref="V4:W4"/>
    <mergeCell ref="A13:B13"/>
    <mergeCell ref="O9:Y9"/>
    <mergeCell ref="D10:D11"/>
    <mergeCell ref="E10:F10"/>
    <mergeCell ref="G10:H10"/>
    <mergeCell ref="I10:J10"/>
    <mergeCell ref="M10:N10"/>
    <mergeCell ref="O10:O11"/>
    <mergeCell ref="P10:Q10"/>
    <mergeCell ref="V10:W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J5" sqref="J5"/>
    </sheetView>
  </sheetViews>
  <sheetFormatPr defaultColWidth="8.796875" defaultRowHeight="15"/>
  <cols>
    <col min="1" max="1" width="5.69921875" style="0" customWidth="1"/>
    <col min="2" max="2" width="14.5" style="0" customWidth="1"/>
    <col min="3" max="6" width="9.09765625" style="0" customWidth="1"/>
    <col min="7" max="7" width="8.59765625" style="0" customWidth="1"/>
    <col min="8" max="8" width="9.09765625" style="0" customWidth="1"/>
    <col min="9" max="9" width="8.5" style="0" customWidth="1"/>
    <col min="10" max="10" width="9.09765625" style="0" customWidth="1"/>
    <col min="11" max="11" width="8.3984375" style="0" customWidth="1"/>
    <col min="12" max="12" width="9.09765625" style="0" customWidth="1"/>
    <col min="13" max="13" width="8.8984375" style="0" customWidth="1"/>
    <col min="14" max="14" width="9.09765625" style="0" customWidth="1"/>
  </cols>
  <sheetData>
    <row r="1" spans="1:14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21.75" customHeight="1"/>
    <row r="3" spans="1:14" ht="49.5" customHeight="1">
      <c r="A3" s="24" t="s">
        <v>0</v>
      </c>
      <c r="B3" s="24" t="s">
        <v>1</v>
      </c>
      <c r="C3" s="19" t="s">
        <v>50</v>
      </c>
      <c r="D3" s="20"/>
      <c r="E3" s="20"/>
      <c r="F3" s="20"/>
      <c r="G3" s="19" t="s">
        <v>17</v>
      </c>
      <c r="H3" s="20"/>
      <c r="I3" s="20"/>
      <c r="J3" s="20"/>
      <c r="K3" s="14" t="s">
        <v>18</v>
      </c>
      <c r="L3" s="14"/>
      <c r="M3" s="14"/>
      <c r="N3" s="14"/>
    </row>
    <row r="4" spans="1:14" ht="48.75" customHeight="1">
      <c r="A4" s="39"/>
      <c r="B4" s="39"/>
      <c r="C4" s="14" t="s">
        <v>15</v>
      </c>
      <c r="D4" s="14"/>
      <c r="E4" s="14" t="s">
        <v>16</v>
      </c>
      <c r="F4" s="14"/>
      <c r="G4" s="14" t="s">
        <v>50</v>
      </c>
      <c r="H4" s="14"/>
      <c r="I4" s="14" t="s">
        <v>51</v>
      </c>
      <c r="J4" s="14"/>
      <c r="K4" s="14" t="s">
        <v>50</v>
      </c>
      <c r="L4" s="14"/>
      <c r="M4" s="14" t="s">
        <v>52</v>
      </c>
      <c r="N4" s="14"/>
    </row>
    <row r="5" spans="1:14" ht="48.75" customHeight="1">
      <c r="A5" s="25"/>
      <c r="B5" s="25"/>
      <c r="C5" s="1" t="s">
        <v>32</v>
      </c>
      <c r="D5" s="1" t="s">
        <v>33</v>
      </c>
      <c r="E5" s="1" t="s">
        <v>32</v>
      </c>
      <c r="F5" s="1" t="s">
        <v>33</v>
      </c>
      <c r="G5" s="1" t="s">
        <v>32</v>
      </c>
      <c r="H5" s="1" t="s">
        <v>33</v>
      </c>
      <c r="I5" s="1" t="s">
        <v>32</v>
      </c>
      <c r="J5" s="1" t="s">
        <v>33</v>
      </c>
      <c r="K5" s="1" t="s">
        <v>32</v>
      </c>
      <c r="L5" s="1" t="s">
        <v>33</v>
      </c>
      <c r="M5" s="1" t="s">
        <v>32</v>
      </c>
      <c r="N5" s="1" t="s">
        <v>33</v>
      </c>
    </row>
    <row r="6" spans="1:14" ht="33.75" customHeight="1">
      <c r="A6" s="3"/>
      <c r="B6" s="7" t="str">
        <f>Mau1!B5</f>
        <v>Thanh Hải </v>
      </c>
      <c r="C6" s="5">
        <v>0</v>
      </c>
      <c r="D6" s="5">
        <v>0</v>
      </c>
      <c r="E6" s="5">
        <v>5</v>
      </c>
      <c r="F6" s="5">
        <v>164</v>
      </c>
      <c r="G6" s="5">
        <v>2</v>
      </c>
      <c r="H6" s="5">
        <v>72</v>
      </c>
      <c r="I6" s="5">
        <v>0</v>
      </c>
      <c r="J6" s="5">
        <v>0</v>
      </c>
      <c r="K6" s="5">
        <v>0</v>
      </c>
      <c r="L6" s="5">
        <v>0</v>
      </c>
      <c r="M6" s="5">
        <v>5</v>
      </c>
      <c r="N6" s="5">
        <v>137</v>
      </c>
    </row>
    <row r="7" spans="1:14" ht="33.75" customHeight="1">
      <c r="A7" s="12" t="s">
        <v>31</v>
      </c>
      <c r="B7" s="13"/>
      <c r="C7" s="3">
        <f aca="true" t="shared" si="0" ref="C7:N7">C6</f>
        <v>0</v>
      </c>
      <c r="D7" s="3">
        <f t="shared" si="0"/>
        <v>0</v>
      </c>
      <c r="E7" s="3">
        <f t="shared" si="0"/>
        <v>5</v>
      </c>
      <c r="F7" s="3">
        <f t="shared" si="0"/>
        <v>164</v>
      </c>
      <c r="G7" s="3">
        <f t="shared" si="0"/>
        <v>2</v>
      </c>
      <c r="H7" s="3">
        <f t="shared" si="0"/>
        <v>72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5</v>
      </c>
      <c r="N7" s="3">
        <f t="shared" si="0"/>
        <v>137</v>
      </c>
    </row>
    <row r="9" spans="9:14" ht="15.75">
      <c r="I9" s="22" t="str">
        <f>Mau1!O8</f>
        <v>Thanh Hải, ngµy 24  th¸ng 12 n¨m 2013</v>
      </c>
      <c r="J9" s="22"/>
      <c r="K9" s="22"/>
      <c r="L9" s="22"/>
      <c r="M9" s="22"/>
      <c r="N9" s="22"/>
    </row>
    <row r="10" spans="9:14" ht="17.25">
      <c r="I10" s="17" t="s">
        <v>30</v>
      </c>
      <c r="J10" s="17"/>
      <c r="K10" s="17"/>
      <c r="L10" s="17"/>
      <c r="M10" s="17"/>
      <c r="N10" s="17"/>
    </row>
    <row r="17" spans="9:14" ht="15.75">
      <c r="I17" s="23" t="str">
        <f>Mau1!O16</f>
        <v>§inh Quèc To¶n </v>
      </c>
      <c r="J17" s="23"/>
      <c r="K17" s="23"/>
      <c r="L17" s="23"/>
      <c r="M17" s="23"/>
      <c r="N17" s="23"/>
    </row>
  </sheetData>
  <sheetProtection password="C5ED" sheet="1" objects="1" scenarios="1"/>
  <mergeCells count="16">
    <mergeCell ref="I9:N9"/>
    <mergeCell ref="I10:N10"/>
    <mergeCell ref="I17:N17"/>
    <mergeCell ref="C3:F3"/>
    <mergeCell ref="C4:D4"/>
    <mergeCell ref="E4:F4"/>
    <mergeCell ref="G3:J3"/>
    <mergeCell ref="G4:H4"/>
    <mergeCell ref="I4:J4"/>
    <mergeCell ref="K3:N3"/>
    <mergeCell ref="A7:B7"/>
    <mergeCell ref="A1:N1"/>
    <mergeCell ref="B3:B5"/>
    <mergeCell ref="A3:A5"/>
    <mergeCell ref="K4:L4"/>
    <mergeCell ref="M4:N4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User</cp:lastModifiedBy>
  <cp:lastPrinted>2013-12-25T01:01:05Z</cp:lastPrinted>
  <dcterms:created xsi:type="dcterms:W3CDTF">2009-12-29T06:10:40Z</dcterms:created>
  <dcterms:modified xsi:type="dcterms:W3CDTF">2013-12-25T01:01:08Z</dcterms:modified>
  <cp:category/>
  <cp:version/>
  <cp:contentType/>
  <cp:contentStatus/>
</cp:coreProperties>
</file>